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4\GK\20242396 APT GK ENEA na lata 2025-2027\13. wszczęcie\"/>
    </mc:Choice>
  </mc:AlternateContent>
  <xr:revisionPtr revIDLastSave="0" documentId="13_ncr:1_{BE7B29C0-DDE7-4CAA-A89B-87F7499AE218}" xr6:coauthVersionLast="47" xr6:coauthVersionMax="47" xr10:uidLastSave="{00000000-0000-0000-0000-000000000000}"/>
  <bookViews>
    <workbookView xWindow="1755" yWindow="975" windowWidth="21600" windowHeight="11325" xr2:uid="{00000000-000D-0000-FFFF-FFFF00000000}"/>
  </bookViews>
  <sheets>
    <sheet name="Cześć 1 ENEA Centrum" sheetId="4" r:id="rId1"/>
    <sheet name="Część 2 ENEA Pomiary" sheetId="3" r:id="rId2"/>
    <sheet name="Część 3 Enea Oświetleni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I12" i="2" s="1"/>
  <c r="L10" i="3"/>
  <c r="M10" i="3" s="1"/>
  <c r="F10" i="3"/>
  <c r="H10" i="3" s="1"/>
  <c r="I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F37" i="4"/>
  <c r="I37" i="4" s="1"/>
  <c r="I38" i="4" s="1"/>
  <c r="F29" i="4"/>
  <c r="I29" i="4" s="1"/>
  <c r="F28" i="4"/>
  <c r="I28" i="4" s="1"/>
  <c r="F27" i="4"/>
  <c r="I27" i="4" s="1"/>
  <c r="F26" i="4"/>
  <c r="I26" i="4" s="1"/>
  <c r="F21" i="4"/>
  <c r="I21" i="4" s="1"/>
  <c r="F20" i="4"/>
  <c r="I20" i="4" s="1"/>
  <c r="F19" i="4"/>
  <c r="I19" i="4" s="1"/>
  <c r="F18" i="4"/>
  <c r="I18" i="4" s="1"/>
  <c r="F17" i="4"/>
  <c r="I17" i="4" s="1"/>
  <c r="F16" i="4"/>
  <c r="I16" i="4" s="1"/>
  <c r="F15" i="4"/>
  <c r="I15" i="4" s="1"/>
  <c r="F14" i="4"/>
  <c r="I14" i="4" s="1"/>
  <c r="H13" i="3"/>
  <c r="F11" i="3"/>
  <c r="H11" i="3" s="1"/>
  <c r="F12" i="3"/>
  <c r="H12" i="3" s="1"/>
  <c r="F13" i="3"/>
  <c r="F14" i="3"/>
  <c r="H14" i="3" s="1"/>
  <c r="F15" i="3"/>
  <c r="H15" i="3" s="1"/>
  <c r="F16" i="3"/>
  <c r="H16" i="3" s="1"/>
  <c r="F17" i="3"/>
  <c r="H17" i="3" s="1"/>
  <c r="F18" i="3"/>
  <c r="H18" i="3" s="1"/>
  <c r="F19" i="3"/>
  <c r="H19" i="3" s="1"/>
  <c r="I30" i="4" l="1"/>
  <c r="I40" i="4" s="1"/>
  <c r="I14" i="3"/>
  <c r="J14" i="3" s="1"/>
  <c r="I16" i="3"/>
  <c r="J16" i="3" s="1"/>
  <c r="I18" i="3"/>
  <c r="J18" i="3" s="1"/>
  <c r="I17" i="3"/>
  <c r="J17" i="3" s="1"/>
  <c r="I12" i="3"/>
  <c r="J12" i="3" s="1"/>
  <c r="I11" i="3"/>
  <c r="J11" i="3" s="1"/>
  <c r="I13" i="3"/>
  <c r="J13" i="3" s="1"/>
  <c r="I15" i="3"/>
  <c r="J15" i="3" s="1"/>
  <c r="I19" i="3"/>
  <c r="J19" i="3" s="1"/>
  <c r="J10" i="3" l="1"/>
  <c r="M20" i="3" l="1"/>
  <c r="F13" i="2" l="1"/>
  <c r="I13" i="2" s="1"/>
  <c r="I16" i="2" s="1"/>
  <c r="F14" i="2"/>
  <c r="I14" i="2" s="1"/>
  <c r="F15" i="2"/>
  <c r="I15" i="2" s="1"/>
</calcChain>
</file>

<file path=xl/sharedStrings.xml><?xml version="1.0" encoding="utf-8"?>
<sst xmlns="http://schemas.openxmlformats.org/spreadsheetml/2006/main" count="159" uniqueCount="77">
  <si>
    <t xml:space="preserve">Stanowisko </t>
  </si>
  <si>
    <t>(godziny pracy od 6:00-22:00)</t>
  </si>
  <si>
    <t xml:space="preserve">Stawka godzinowa brutto dla osoby świadczącej usługę za godzinę </t>
  </si>
  <si>
    <t xml:space="preserve">ilość miesięcy </t>
  </si>
  <si>
    <t>łączna Ilość osób</t>
  </si>
  <si>
    <t>ilość godzin w miesiącu – dla jednego osoby</t>
  </si>
  <si>
    <t>Stawka za godzinę świadczenia usługi netto dla Wykonawcy</t>
  </si>
  <si>
    <t>kolumna A</t>
  </si>
  <si>
    <t>kolumna B</t>
  </si>
  <si>
    <t>kolumna C</t>
  </si>
  <si>
    <t>kolumna D</t>
  </si>
  <si>
    <t>kolumna E</t>
  </si>
  <si>
    <t>kolumna F</t>
  </si>
  <si>
    <t>kolumna G</t>
  </si>
  <si>
    <t>kolumna H</t>
  </si>
  <si>
    <t>lp</t>
  </si>
  <si>
    <t>RAZEM KOLUMNA H</t>
  </si>
  <si>
    <t>Referent ds. obsługi SIS</t>
  </si>
  <si>
    <t>Referent ds. eksploatacji</t>
  </si>
  <si>
    <t>Pracownik biurowy</t>
  </si>
  <si>
    <t>Referent ds. obsługi inwestycji</t>
  </si>
  <si>
    <t>ZAŁĄCZNIK NR 1 - FORMULARZ CENOWY DLA CZEŚCI 1 – ENEA CENTRUM SP. Z O.O.</t>
  </si>
  <si>
    <t>ZAŁĄCZNIK NR 3 - FORMULARZ CENOWY DLA CZEŚCI 3 – ENEA OŚWIETLENIE SP. Z O.O.</t>
  </si>
  <si>
    <t xml:space="preserve">Część 3 -  Zapewnienie obsady personalnej w latach 2024/2027 do jednostek organizacyjnych spółek Grupy kapitałowej ENEA dla Spółki ENEA Oświetlenie sp. z o.o. </t>
  </si>
  <si>
    <t>     </t>
  </si>
  <si>
    <t>miejscowość i data</t>
  </si>
  <si>
    <t>Pieczęć imienna i podpis przedstawiciela(i) Wykonawcy</t>
  </si>
  <si>
    <t>oznaczenie sprawy: 1400/DW00/ZZ/KZ/2024/0000041107</t>
  </si>
  <si>
    <t>(pieczęć wykonawcy)</t>
  </si>
  <si>
    <t>Zapewnienie obsady personalnej w latach 2024/2027 do jednostek organizacyjnych spółek Grupy kapitałowej ENEA</t>
  </si>
  <si>
    <t>Suma składek ZUS - zleceniodawca</t>
  </si>
  <si>
    <t>Suma wynagrodzeń oraz składka ZUS</t>
  </si>
  <si>
    <t>Marża dla 1 osoby z Personelu Zleceniobiorcy świadczących usługę miesięcznie</t>
  </si>
  <si>
    <t>Marża w okresie 36 miesięcy dla wszystkich zleceniobiorców</t>
  </si>
  <si>
    <t>Razem - wynagrodzenia, skł. ZUS oraz marża</t>
  </si>
  <si>
    <t>kolumna I</t>
  </si>
  <si>
    <t>kolumna J</t>
  </si>
  <si>
    <t>kolumna K</t>
  </si>
  <si>
    <t>kolumna L</t>
  </si>
  <si>
    <t>pomocnik elektromechanika</t>
  </si>
  <si>
    <t>elektromechanik</t>
  </si>
  <si>
    <t>monter ZUT</t>
  </si>
  <si>
    <t>kontroler NPEE</t>
  </si>
  <si>
    <t>magazynier</t>
  </si>
  <si>
    <t>kontroler poboru energii</t>
  </si>
  <si>
    <t>pracownik laboratorium</t>
  </si>
  <si>
    <t>pracownik pomocniczo-administracyjny</t>
  </si>
  <si>
    <t>pracownik p.poż.</t>
  </si>
  <si>
    <t>elektryk-instalator</t>
  </si>
  <si>
    <t>ZAŁĄCZNIK NR 2 - FORMULARZ CENOWY DLA CZEŚCI 2 – ENEA POMIARY SP. Z O.O.</t>
  </si>
  <si>
    <t xml:space="preserve">Część 2 - Zapewnienie obsady personalnej w latach 2024/2027 do jednostek organizacyjnych spółek Grupy kapitałowej ENEA dla Spółki Enea Pomiary sp. z o.o. </t>
  </si>
  <si>
    <t xml:space="preserve">Część 1 - Zapewnienie obsady personalnej w latach 2024/2027 do jednostek organizacyjnych spółek Grupy kapitałowej ENEA dla Spółki ENEA Centrum Sp. z o.o. </t>
  </si>
  <si>
    <t>Konsultant ds. Zdalnej Obsługi Klienta - czynności zdalnej obsługi Klienta</t>
  </si>
  <si>
    <t>Starszy Konsultant ds. Zdalnej Obsługi Klienta - czynności zdalnej obsługi Klienta</t>
  </si>
  <si>
    <t>Referent ds. Zdalnej Obsługi Klienta - czynności zdalnej obsługi Klienta</t>
  </si>
  <si>
    <t>Specjalista ds. Zdalnej Obsługi Klienta - czynności zdalnej obsługi Klienta</t>
  </si>
  <si>
    <t>Referent ds. Obsługi posprzedażowej - czynności wsparcia obsługi posprzedażowej</t>
  </si>
  <si>
    <t>Samodzielny Referent ds. Obsługi posprzedażowej - czynności wsparcia obsługi posprzedażowej</t>
  </si>
  <si>
    <t>Młodszy Specjalista ds. Obsługi posprzedażowej - czynności wsparcia obsługi posprzedażowej</t>
  </si>
  <si>
    <t>Specjalista ds. Obsługi posprzedażowej - czynności wsparcia obsługi posprzedażowej</t>
  </si>
  <si>
    <t>(godziny pracy od 22:00-06:00)</t>
  </si>
  <si>
    <t>Obsługa kancelarii/archiwum</t>
  </si>
  <si>
    <t>1. Departament Obsługi Klientów</t>
  </si>
  <si>
    <t>2. Departament Administracji</t>
  </si>
  <si>
    <r>
      <rPr>
        <b/>
        <sz val="10"/>
        <color rgb="FFFF0000"/>
        <rFont val="Calibri"/>
        <family val="2"/>
        <charset val="238"/>
        <scheme val="minor"/>
      </rPr>
      <t>UWAGA: Prosimy o wypełnienie wyłącznie komórek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rgb="FFFF0000"/>
        <rFont val="Calibri"/>
        <family val="2"/>
        <charset val="238"/>
        <scheme val="minor"/>
      </rPr>
      <t>oznaczonych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rgb="FF0070C0"/>
        <rFont val="Calibri"/>
        <family val="2"/>
        <charset val="238"/>
        <scheme val="minor"/>
      </rPr>
      <t>kolorem niebieskim</t>
    </r>
  </si>
  <si>
    <t>ilość godzin w okresie 36miesięcy  – dla wszystkich osób (iloczyn kolumna BxkolumnaCxkolumnaD)</t>
  </si>
  <si>
    <t>łączna wartość świadczenia usługi netto dla Wykonawcy  (iloczyn kolumna E x kolumna G)</t>
  </si>
  <si>
    <t>ilość godzin w okresie 36 miesięcy  – dla wszystkich osób (iloczyn kolumna BxkolumnaCxkolumnaD)</t>
  </si>
  <si>
    <r>
      <t xml:space="preserve">UWAGA: Prosimy o wypełnienie wyłącznie komórek oznaczonych </t>
    </r>
    <r>
      <rPr>
        <b/>
        <sz val="10"/>
        <color rgb="FF0070C0"/>
        <rFont val="Calibri"/>
        <family val="2"/>
        <charset val="238"/>
        <scheme val="minor"/>
      </rPr>
      <t>kolorem niebieskim</t>
    </r>
  </si>
  <si>
    <t>ilość godzin w okresie 36 miesięcy  – dla wszystkich osób (iloczyn kolumna B x kolumna C x kolumna D)</t>
  </si>
  <si>
    <t>łączna wartość świadczenia usługi netto dla Wykonawcy  (iloczyn kolumna E x kolumna F)</t>
  </si>
  <si>
    <t>ŁĄCZNA CENA NETTO OFERTY</t>
  </si>
  <si>
    <r>
      <t xml:space="preserve">ŁĄCZNA CENA NETTO OFERTY </t>
    </r>
    <r>
      <rPr>
        <b/>
        <i/>
        <sz val="11"/>
        <rFont val="Calibri"/>
        <family val="2"/>
        <charset val="238"/>
        <scheme val="minor"/>
      </rPr>
      <t>(razem kolumna H)</t>
    </r>
  </si>
  <si>
    <t>(suma komórek "razem kolumna H")</t>
  </si>
  <si>
    <t>ŁĄCZNA CENA NETTO OFERTY (razem kolumna L)</t>
  </si>
  <si>
    <t>Starszy ds. Konsultant Zdalnej Obsługi Klienta - czynności zdalnej obsługi Klienta</t>
  </si>
  <si>
    <r>
      <t xml:space="preserve">UWAGA: Prosimy o wypełnienie wyłącznie komórek oznaczonych </t>
    </r>
    <r>
      <rPr>
        <b/>
        <sz val="9"/>
        <color rgb="FF0070C0"/>
        <rFont val="Calibri"/>
        <family val="2"/>
        <charset val="238"/>
        <scheme val="minor"/>
      </rPr>
      <t>kolorem niebieskim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</si>
</sst>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[$-415]General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theme="1"/>
      <name val="Tahoma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166" fontId="3" fillId="0" borderId="0"/>
    <xf numFmtId="44" fontId="13" fillId="0" borderId="0" applyFont="0" applyFill="0" applyBorder="0" applyAlignment="0" applyProtection="0"/>
  </cellStyleXfs>
  <cellXfs count="89">
    <xf numFmtId="0" fontId="0" fillId="0" borderId="0" xfId="0"/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justify" vertical="center" wrapText="1"/>
      <protection locked="0"/>
    </xf>
    <xf numFmtId="44" fontId="8" fillId="2" borderId="1" xfId="4" applyFont="1" applyFill="1" applyBorder="1" applyAlignment="1" applyProtection="1">
      <alignment horizontal="right"/>
      <protection locked="0"/>
    </xf>
    <xf numFmtId="44" fontId="7" fillId="2" borderId="1" xfId="4" applyFont="1" applyFill="1" applyBorder="1" applyAlignment="1" applyProtection="1">
      <alignment horizontal="right"/>
      <protection locked="0"/>
    </xf>
    <xf numFmtId="44" fontId="8" fillId="2" borderId="1" xfId="4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8" fillId="0" borderId="0" xfId="0" applyFont="1" applyFill="1" applyAlignment="1" applyProtection="1">
      <alignment horizontal="left" vertical="center" wrapText="1"/>
    </xf>
    <xf numFmtId="0" fontId="0" fillId="0" borderId="0" xfId="0" applyProtection="1"/>
    <xf numFmtId="0" fontId="8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0" xfId="0" applyFo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Protection="1"/>
    <xf numFmtId="0" fontId="8" fillId="0" borderId="1" xfId="0" applyFont="1" applyFill="1" applyBorder="1" applyAlignment="1" applyProtection="1">
      <alignment horizontal="justify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4" fontId="7" fillId="4" borderId="1" xfId="4" applyFont="1" applyFill="1" applyBorder="1" applyAlignment="1" applyProtection="1">
      <alignment horizontal="right" vertical="center" wrapText="1"/>
    </xf>
    <xf numFmtId="0" fontId="8" fillId="0" borderId="8" xfId="0" applyFont="1" applyBorder="1" applyProtection="1"/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8" fillId="0" borderId="7" xfId="0" applyFont="1" applyBorder="1" applyProtection="1"/>
    <xf numFmtId="164" fontId="7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5" fillId="4" borderId="1" xfId="0" applyFont="1" applyFill="1" applyBorder="1" applyProtection="1"/>
    <xf numFmtId="44" fontId="1" fillId="4" borderId="1" xfId="4" applyFont="1" applyFill="1" applyBorder="1" applyAlignment="1" applyProtection="1">
      <alignment horizontal="right" vertical="center" wrapText="1"/>
    </xf>
    <xf numFmtId="0" fontId="8" fillId="0" borderId="6" xfId="0" applyFont="1" applyFill="1" applyBorder="1" applyAlignment="1" applyProtection="1">
      <alignment horizontal="left" wrapText="1"/>
    </xf>
    <xf numFmtId="0" fontId="7" fillId="0" borderId="5" xfId="0" applyFont="1" applyFill="1" applyBorder="1" applyAlignment="1" applyProtection="1">
      <alignment horizontal="center"/>
    </xf>
    <xf numFmtId="0" fontId="7" fillId="0" borderId="1" xfId="0" applyFont="1" applyBorder="1" applyProtection="1"/>
    <xf numFmtId="164" fontId="7" fillId="0" borderId="1" xfId="0" applyNumberFormat="1" applyFont="1" applyBorder="1" applyAlignment="1" applyProtection="1">
      <alignment horizontal="center" vertical="center" wrapText="1"/>
    </xf>
    <xf numFmtId="44" fontId="5" fillId="4" borderId="1" xfId="4" applyFont="1" applyFill="1" applyBorder="1" applyProtection="1"/>
    <xf numFmtId="0" fontId="5" fillId="0" borderId="0" xfId="0" applyFont="1" applyFill="1" applyBorder="1" applyProtection="1"/>
    <xf numFmtId="165" fontId="5" fillId="0" borderId="0" xfId="0" applyNumberFormat="1" applyFont="1" applyFill="1" applyBorder="1" applyProtection="1"/>
    <xf numFmtId="0" fontId="16" fillId="3" borderId="9" xfId="0" applyFont="1" applyFill="1" applyBorder="1" applyAlignment="1" applyProtection="1">
      <alignment vertical="center" wrapText="1"/>
    </xf>
    <xf numFmtId="0" fontId="16" fillId="3" borderId="10" xfId="0" applyFont="1" applyFill="1" applyBorder="1" applyAlignment="1" applyProtection="1">
      <alignment vertical="center" wrapText="1"/>
    </xf>
    <xf numFmtId="44" fontId="17" fillId="3" borderId="2" xfId="4" applyFont="1" applyFill="1" applyBorder="1" applyAlignment="1" applyProtection="1">
      <alignment horizontal="right"/>
    </xf>
    <xf numFmtId="0" fontId="14" fillId="3" borderId="8" xfId="0" applyFont="1" applyFill="1" applyBorder="1" applyAlignment="1" applyProtection="1">
      <alignment vertical="center" wrapText="1"/>
    </xf>
    <xf numFmtId="0" fontId="18" fillId="3" borderId="11" xfId="0" applyFont="1" applyFill="1" applyBorder="1" applyAlignment="1" applyProtection="1">
      <alignment vertical="center" wrapText="1"/>
    </xf>
    <xf numFmtId="44" fontId="17" fillId="3" borderId="3" xfId="4" applyFont="1" applyFill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wrapText="1"/>
    </xf>
    <xf numFmtId="0" fontId="9" fillId="0" borderId="0" xfId="0" applyFont="1" applyFill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</xf>
    <xf numFmtId="0" fontId="19" fillId="0" borderId="0" xfId="0" applyFont="1" applyProtection="1"/>
    <xf numFmtId="0" fontId="20" fillId="0" borderId="0" xfId="0" applyFon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left" vertical="center" wrapText="1"/>
    </xf>
    <xf numFmtId="0" fontId="21" fillId="0" borderId="0" xfId="0" applyFont="1" applyFill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/>
    </xf>
    <xf numFmtId="0" fontId="20" fillId="0" borderId="1" xfId="0" applyFont="1" applyBorder="1" applyProtection="1"/>
    <xf numFmtId="0" fontId="20" fillId="0" borderId="1" xfId="0" applyFont="1" applyFill="1" applyBorder="1" applyAlignment="1" applyProtection="1">
      <alignment horizontal="justify" vertical="center" wrapText="1"/>
    </xf>
    <xf numFmtId="164" fontId="19" fillId="0" borderId="1" xfId="0" applyNumberFormat="1" applyFont="1" applyFill="1" applyBorder="1" applyAlignment="1" applyProtection="1">
      <alignment horizontal="center" vertical="center" wrapText="1"/>
    </xf>
    <xf numFmtId="164" fontId="19" fillId="0" borderId="1" xfId="0" applyNumberFormat="1" applyFont="1" applyBorder="1" applyAlignment="1" applyProtection="1">
      <alignment horizontal="center" vertical="center" wrapText="1"/>
    </xf>
    <xf numFmtId="2" fontId="20" fillId="0" borderId="1" xfId="0" applyNumberFormat="1" applyFont="1" applyFill="1" applyBorder="1" applyAlignment="1" applyProtection="1">
      <alignment horizontal="center"/>
    </xf>
    <xf numFmtId="44" fontId="20" fillId="0" borderId="1" xfId="0" applyNumberFormat="1" applyFont="1" applyFill="1" applyBorder="1" applyAlignment="1" applyProtection="1">
      <alignment horizontal="center"/>
    </xf>
    <xf numFmtId="44" fontId="19" fillId="0" borderId="1" xfId="4" applyFont="1" applyBorder="1" applyAlignment="1" applyProtection="1">
      <alignment horizontal="center" wrapText="1"/>
    </xf>
    <xf numFmtId="44" fontId="19" fillId="0" borderId="1" xfId="4" applyFont="1" applyBorder="1" applyAlignment="1" applyProtection="1">
      <alignment horizontal="center"/>
    </xf>
    <xf numFmtId="44" fontId="20" fillId="2" borderId="1" xfId="4" applyFont="1" applyFill="1" applyBorder="1" applyAlignment="1" applyProtection="1">
      <alignment horizontal="center"/>
      <protection locked="0"/>
    </xf>
    <xf numFmtId="44" fontId="19" fillId="0" borderId="1" xfId="4" applyFont="1" applyFill="1" applyBorder="1" applyAlignment="1" applyProtection="1">
      <alignment horizontal="center"/>
    </xf>
    <xf numFmtId="44" fontId="19" fillId="3" borderId="1" xfId="4" applyFont="1" applyFill="1" applyBorder="1" applyAlignment="1" applyProtection="1">
      <alignment horizontal="center"/>
    </xf>
    <xf numFmtId="0" fontId="23" fillId="0" borderId="0" xfId="0" applyFont="1" applyFill="1" applyAlignment="1" applyProtection="1">
      <alignment wrapText="1"/>
    </xf>
    <xf numFmtId="0" fontId="24" fillId="0" borderId="0" xfId="0" applyFont="1" applyBorder="1" applyProtection="1"/>
    <xf numFmtId="165" fontId="24" fillId="0" borderId="0" xfId="0" applyNumberFormat="1" applyFont="1" applyBorder="1" applyAlignment="1" applyProtection="1">
      <alignment horizontal="center"/>
    </xf>
    <xf numFmtId="165" fontId="20" fillId="0" borderId="0" xfId="0" applyNumberFormat="1" applyFont="1" applyBorder="1" applyAlignment="1" applyProtection="1">
      <alignment horizontal="center"/>
    </xf>
    <xf numFmtId="8" fontId="20" fillId="3" borderId="4" xfId="0" applyNumberFormat="1" applyFont="1" applyFill="1" applyBorder="1" applyAlignment="1" applyProtection="1">
      <alignment horizontal="center" vertical="center" wrapText="1"/>
    </xf>
    <xf numFmtId="8" fontId="20" fillId="3" borderId="10" xfId="0" applyNumberFormat="1" applyFont="1" applyFill="1" applyBorder="1" applyAlignment="1" applyProtection="1">
      <alignment horizontal="center" vertical="center" wrapText="1"/>
    </xf>
    <xf numFmtId="44" fontId="20" fillId="3" borderId="3" xfId="4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vertical="center"/>
    </xf>
    <xf numFmtId="44" fontId="7" fillId="3" borderId="1" xfId="4" applyFont="1" applyFill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wrapText="1"/>
    </xf>
    <xf numFmtId="44" fontId="5" fillId="3" borderId="1" xfId="4" applyFont="1" applyFill="1" applyBorder="1" applyProtection="1"/>
    <xf numFmtId="0" fontId="12" fillId="0" borderId="4" xfId="0" applyFont="1" applyBorder="1" applyAlignment="1" applyProtection="1">
      <alignment horizontal="center" wrapText="1"/>
    </xf>
  </cellXfs>
  <cellStyles count="5">
    <cellStyle name="Excel Built-in Normal" xfId="3" xr:uid="{00000000-0005-0000-0000-000000000000}"/>
    <cellStyle name="Normalny" xfId="0" builtinId="0"/>
    <cellStyle name="Normalny 2" xfId="1" xr:uid="{00000000-0005-0000-0000-000002000000}"/>
    <cellStyle name="Walutowy" xfId="4" builtinId="4"/>
    <cellStyle name="Walutowy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56C5-94FF-4572-9E50-2ACB51926394}">
  <dimension ref="A1:I45"/>
  <sheetViews>
    <sheetView tabSelected="1" workbookViewId="0">
      <selection activeCell="C3" sqref="C3"/>
    </sheetView>
  </sheetViews>
  <sheetFormatPr defaultColWidth="8.7109375" defaultRowHeight="15" x14ac:dyDescent="0.25"/>
  <cols>
    <col min="1" max="1" width="3" style="7" bestFit="1" customWidth="1"/>
    <col min="2" max="2" width="43.85546875" style="9" customWidth="1"/>
    <col min="3" max="6" width="15.42578125" style="9" customWidth="1"/>
    <col min="7" max="7" width="17.85546875" style="9" customWidth="1"/>
    <col min="8" max="8" width="19.140625" style="9" customWidth="1"/>
    <col min="9" max="9" width="21.7109375" style="9" customWidth="1"/>
    <col min="10" max="16384" width="8.7109375" style="9"/>
  </cols>
  <sheetData>
    <row r="1" spans="1:9" x14ac:dyDescent="0.25">
      <c r="B1" s="8" t="s">
        <v>27</v>
      </c>
      <c r="C1" s="8"/>
      <c r="D1" s="8"/>
      <c r="E1" s="8"/>
      <c r="F1" s="8"/>
      <c r="G1" s="8"/>
      <c r="H1" s="8"/>
      <c r="I1" s="8"/>
    </row>
    <row r="2" spans="1:9" x14ac:dyDescent="0.25">
      <c r="B2" s="8" t="s">
        <v>21</v>
      </c>
      <c r="C2" s="8"/>
      <c r="D2" s="8"/>
      <c r="E2" s="8"/>
      <c r="F2" s="8"/>
      <c r="G2" s="8"/>
      <c r="H2" s="8"/>
      <c r="I2" s="8"/>
    </row>
    <row r="3" spans="1:9" ht="83.45" customHeight="1" x14ac:dyDescent="0.25">
      <c r="B3" s="1"/>
      <c r="C3" s="10"/>
      <c r="D3" s="10"/>
      <c r="E3" s="10"/>
      <c r="F3" s="10"/>
      <c r="G3" s="10"/>
      <c r="H3" s="10"/>
      <c r="I3" s="10"/>
    </row>
    <row r="4" spans="1:9" x14ac:dyDescent="0.25">
      <c r="B4" s="11" t="s">
        <v>28</v>
      </c>
      <c r="C4" s="10"/>
      <c r="D4" s="10"/>
      <c r="E4" s="10"/>
      <c r="F4" s="10"/>
      <c r="G4" s="10"/>
      <c r="H4" s="10"/>
      <c r="I4" s="10"/>
    </row>
    <row r="5" spans="1:9" x14ac:dyDescent="0.25">
      <c r="B5" s="8" t="s">
        <v>29</v>
      </c>
      <c r="C5" s="8"/>
      <c r="D5" s="8"/>
      <c r="E5" s="8"/>
      <c r="F5" s="8"/>
      <c r="G5" s="8"/>
      <c r="H5" s="8"/>
      <c r="I5" s="8"/>
    </row>
    <row r="6" spans="1:9" ht="15" customHeight="1" x14ac:dyDescent="0.25">
      <c r="B6" s="8" t="s">
        <v>51</v>
      </c>
      <c r="C6" s="8"/>
      <c r="D6" s="8"/>
      <c r="E6" s="8"/>
      <c r="F6" s="8"/>
      <c r="G6" s="8"/>
      <c r="H6" s="8"/>
      <c r="I6" s="8"/>
    </row>
    <row r="7" spans="1:9" ht="15" customHeight="1" x14ac:dyDescent="0.25">
      <c r="B7" s="8" t="s">
        <v>64</v>
      </c>
      <c r="C7" s="8"/>
      <c r="D7" s="8"/>
      <c r="E7" s="8"/>
      <c r="F7" s="8"/>
      <c r="G7" s="8"/>
      <c r="H7" s="8"/>
      <c r="I7" s="8"/>
    </row>
    <row r="9" spans="1:9" x14ac:dyDescent="0.25">
      <c r="B9" s="8" t="s">
        <v>62</v>
      </c>
      <c r="C9" s="8"/>
      <c r="D9" s="8"/>
      <c r="E9" s="8"/>
      <c r="F9" s="8"/>
      <c r="G9" s="8"/>
      <c r="H9" s="8"/>
      <c r="I9" s="8"/>
    </row>
    <row r="10" spans="1:9" s="16" customFormat="1" ht="51" x14ac:dyDescent="0.2">
      <c r="A10" s="12" t="s">
        <v>15</v>
      </c>
      <c r="B10" s="13" t="s">
        <v>0</v>
      </c>
      <c r="C10" s="14" t="s">
        <v>4</v>
      </c>
      <c r="D10" s="14" t="s">
        <v>3</v>
      </c>
      <c r="E10" s="14" t="s">
        <v>5</v>
      </c>
      <c r="F10" s="14" t="s">
        <v>65</v>
      </c>
      <c r="G10" s="15" t="s">
        <v>2</v>
      </c>
      <c r="H10" s="14" t="s">
        <v>6</v>
      </c>
      <c r="I10" s="14" t="s">
        <v>66</v>
      </c>
    </row>
    <row r="11" spans="1:9" s="16" customFormat="1" ht="12.75" x14ac:dyDescent="0.2">
      <c r="A11" s="12"/>
      <c r="B11" s="13"/>
      <c r="C11" s="14"/>
      <c r="D11" s="14"/>
      <c r="E11" s="14"/>
      <c r="F11" s="14"/>
      <c r="G11" s="14" t="s">
        <v>1</v>
      </c>
      <c r="H11" s="14"/>
      <c r="I11" s="14"/>
    </row>
    <row r="12" spans="1:9" s="16" customFormat="1" ht="12.75" x14ac:dyDescent="0.2">
      <c r="A12" s="12"/>
      <c r="B12" s="13"/>
      <c r="C12" s="14"/>
      <c r="D12" s="14"/>
      <c r="E12" s="14"/>
      <c r="F12" s="14"/>
      <c r="G12" s="14"/>
      <c r="H12" s="14"/>
      <c r="I12" s="14"/>
    </row>
    <row r="13" spans="1:9" s="16" customFormat="1" ht="12.75" x14ac:dyDescent="0.2">
      <c r="A13" s="17"/>
      <c r="B13" s="18" t="s">
        <v>7</v>
      </c>
      <c r="C13" s="19" t="s">
        <v>8</v>
      </c>
      <c r="D13" s="19" t="s">
        <v>9</v>
      </c>
      <c r="E13" s="19" t="s">
        <v>10</v>
      </c>
      <c r="F13" s="19" t="s">
        <v>11</v>
      </c>
      <c r="G13" s="19" t="s">
        <v>12</v>
      </c>
      <c r="H13" s="19" t="s">
        <v>13</v>
      </c>
      <c r="I13" s="20" t="s">
        <v>14</v>
      </c>
    </row>
    <row r="14" spans="1:9" s="16" customFormat="1" ht="25.5" x14ac:dyDescent="0.2">
      <c r="A14" s="21">
        <v>1</v>
      </c>
      <c r="B14" s="22" t="s">
        <v>52</v>
      </c>
      <c r="C14" s="23">
        <v>19</v>
      </c>
      <c r="D14" s="23">
        <v>36</v>
      </c>
      <c r="E14" s="23">
        <v>160</v>
      </c>
      <c r="F14" s="23">
        <f t="shared" ref="F14:F21" si="0">SUM(C14*D14*E14)</f>
        <v>109440</v>
      </c>
      <c r="G14" s="4"/>
      <c r="H14" s="3"/>
      <c r="I14" s="24">
        <f>SUM(ROUND(F14*H14,2))</f>
        <v>0</v>
      </c>
    </row>
    <row r="15" spans="1:9" s="16" customFormat="1" ht="25.5" x14ac:dyDescent="0.2">
      <c r="A15" s="21">
        <v>2</v>
      </c>
      <c r="B15" s="22" t="s">
        <v>53</v>
      </c>
      <c r="C15" s="23">
        <v>35</v>
      </c>
      <c r="D15" s="23">
        <v>36</v>
      </c>
      <c r="E15" s="23">
        <v>160</v>
      </c>
      <c r="F15" s="23">
        <f t="shared" si="0"/>
        <v>201600</v>
      </c>
      <c r="G15" s="4"/>
      <c r="H15" s="3"/>
      <c r="I15" s="24">
        <f t="shared" ref="I15:I20" si="1">SUM(ROUND(F15*H15,2))</f>
        <v>0</v>
      </c>
    </row>
    <row r="16" spans="1:9" s="16" customFormat="1" ht="25.5" x14ac:dyDescent="0.2">
      <c r="A16" s="21">
        <v>3</v>
      </c>
      <c r="B16" s="22" t="s">
        <v>54</v>
      </c>
      <c r="C16" s="23">
        <v>5</v>
      </c>
      <c r="D16" s="23">
        <v>36</v>
      </c>
      <c r="E16" s="23">
        <v>160</v>
      </c>
      <c r="F16" s="23">
        <f t="shared" si="0"/>
        <v>28800</v>
      </c>
      <c r="G16" s="4"/>
      <c r="H16" s="3"/>
      <c r="I16" s="24">
        <f t="shared" si="1"/>
        <v>0</v>
      </c>
    </row>
    <row r="17" spans="1:9" s="16" customFormat="1" ht="25.5" x14ac:dyDescent="0.2">
      <c r="A17" s="21">
        <v>4</v>
      </c>
      <c r="B17" s="22" t="s">
        <v>55</v>
      </c>
      <c r="C17" s="23">
        <v>3</v>
      </c>
      <c r="D17" s="23">
        <v>36</v>
      </c>
      <c r="E17" s="23">
        <v>160</v>
      </c>
      <c r="F17" s="23">
        <f t="shared" si="0"/>
        <v>17280</v>
      </c>
      <c r="G17" s="4"/>
      <c r="H17" s="3"/>
      <c r="I17" s="24">
        <f t="shared" si="1"/>
        <v>0</v>
      </c>
    </row>
    <row r="18" spans="1:9" s="16" customFormat="1" ht="25.5" x14ac:dyDescent="0.2">
      <c r="A18" s="21">
        <v>5</v>
      </c>
      <c r="B18" s="22" t="s">
        <v>56</v>
      </c>
      <c r="C18" s="23">
        <v>33</v>
      </c>
      <c r="D18" s="23">
        <v>36</v>
      </c>
      <c r="E18" s="23">
        <v>160</v>
      </c>
      <c r="F18" s="23">
        <f t="shared" si="0"/>
        <v>190080</v>
      </c>
      <c r="G18" s="4"/>
      <c r="H18" s="3"/>
      <c r="I18" s="24">
        <f t="shared" si="1"/>
        <v>0</v>
      </c>
    </row>
    <row r="19" spans="1:9" s="16" customFormat="1" ht="25.5" x14ac:dyDescent="0.2">
      <c r="A19" s="21">
        <v>6</v>
      </c>
      <c r="B19" s="22" t="s">
        <v>57</v>
      </c>
      <c r="C19" s="23">
        <v>30</v>
      </c>
      <c r="D19" s="23">
        <v>36</v>
      </c>
      <c r="E19" s="23">
        <v>160</v>
      </c>
      <c r="F19" s="23">
        <f t="shared" si="0"/>
        <v>172800</v>
      </c>
      <c r="G19" s="4"/>
      <c r="H19" s="3"/>
      <c r="I19" s="24">
        <f t="shared" si="1"/>
        <v>0</v>
      </c>
    </row>
    <row r="20" spans="1:9" s="16" customFormat="1" ht="25.5" x14ac:dyDescent="0.2">
      <c r="A20" s="21">
        <v>7</v>
      </c>
      <c r="B20" s="22" t="s">
        <v>58</v>
      </c>
      <c r="C20" s="23">
        <v>5</v>
      </c>
      <c r="D20" s="23">
        <v>36</v>
      </c>
      <c r="E20" s="23">
        <v>160</v>
      </c>
      <c r="F20" s="23">
        <f t="shared" si="0"/>
        <v>28800</v>
      </c>
      <c r="G20" s="4"/>
      <c r="H20" s="3"/>
      <c r="I20" s="24">
        <f t="shared" si="1"/>
        <v>0</v>
      </c>
    </row>
    <row r="21" spans="1:9" s="16" customFormat="1" ht="25.5" x14ac:dyDescent="0.2">
      <c r="A21" s="25">
        <v>8</v>
      </c>
      <c r="B21" s="22" t="s">
        <v>59</v>
      </c>
      <c r="C21" s="23">
        <v>3</v>
      </c>
      <c r="D21" s="23">
        <v>36</v>
      </c>
      <c r="E21" s="23">
        <v>160</v>
      </c>
      <c r="F21" s="23">
        <f t="shared" si="0"/>
        <v>17280</v>
      </c>
      <c r="G21" s="4"/>
      <c r="H21" s="3"/>
      <c r="I21" s="24">
        <f>SUM(ROUND(F21*H21,2))</f>
        <v>0</v>
      </c>
    </row>
    <row r="22" spans="1:9" s="26" customFormat="1" ht="51" x14ac:dyDescent="0.2">
      <c r="A22" s="12" t="s">
        <v>15</v>
      </c>
      <c r="B22" s="13" t="s">
        <v>0</v>
      </c>
      <c r="C22" s="14" t="s">
        <v>4</v>
      </c>
      <c r="D22" s="14" t="s">
        <v>3</v>
      </c>
      <c r="E22" s="14" t="s">
        <v>5</v>
      </c>
      <c r="F22" s="14" t="s">
        <v>67</v>
      </c>
      <c r="G22" s="15" t="s">
        <v>2</v>
      </c>
      <c r="H22" s="14" t="s">
        <v>6</v>
      </c>
      <c r="I22" s="14" t="s">
        <v>66</v>
      </c>
    </row>
    <row r="23" spans="1:9" s="26" customFormat="1" ht="12.75" x14ac:dyDescent="0.2">
      <c r="A23" s="12"/>
      <c r="B23" s="13"/>
      <c r="C23" s="14"/>
      <c r="D23" s="14"/>
      <c r="E23" s="14"/>
      <c r="F23" s="14"/>
      <c r="G23" s="14" t="s">
        <v>60</v>
      </c>
      <c r="H23" s="14"/>
      <c r="I23" s="14"/>
    </row>
    <row r="24" spans="1:9" s="27" customFormat="1" ht="12.75" x14ac:dyDescent="0.25">
      <c r="A24" s="12"/>
      <c r="B24" s="13"/>
      <c r="C24" s="14"/>
      <c r="D24" s="14"/>
      <c r="E24" s="14"/>
      <c r="F24" s="14"/>
      <c r="G24" s="14"/>
      <c r="H24" s="14"/>
      <c r="I24" s="14"/>
    </row>
    <row r="25" spans="1:9" s="26" customFormat="1" ht="12.75" x14ac:dyDescent="0.2">
      <c r="A25" s="12"/>
      <c r="B25" s="18" t="s">
        <v>7</v>
      </c>
      <c r="C25" s="19" t="s">
        <v>8</v>
      </c>
      <c r="D25" s="19" t="s">
        <v>9</v>
      </c>
      <c r="E25" s="19" t="s">
        <v>10</v>
      </c>
      <c r="F25" s="19" t="s">
        <v>11</v>
      </c>
      <c r="G25" s="19" t="s">
        <v>12</v>
      </c>
      <c r="H25" s="19" t="s">
        <v>13</v>
      </c>
      <c r="I25" s="20" t="s">
        <v>14</v>
      </c>
    </row>
    <row r="26" spans="1:9" s="16" customFormat="1" ht="25.5" x14ac:dyDescent="0.2">
      <c r="A26" s="28">
        <v>9</v>
      </c>
      <c r="B26" s="22" t="s">
        <v>52</v>
      </c>
      <c r="C26" s="29">
        <v>11</v>
      </c>
      <c r="D26" s="23">
        <v>36</v>
      </c>
      <c r="E26" s="23">
        <v>8</v>
      </c>
      <c r="F26" s="23">
        <f>SUM(C26*D26*E26)</f>
        <v>3168</v>
      </c>
      <c r="G26" s="4"/>
      <c r="H26" s="5"/>
      <c r="I26" s="24">
        <f>SUM(ROUND(F26*H26,2))</f>
        <v>0</v>
      </c>
    </row>
    <row r="27" spans="1:9" s="16" customFormat="1" ht="25.5" x14ac:dyDescent="0.2">
      <c r="A27" s="28">
        <v>10</v>
      </c>
      <c r="B27" s="22" t="s">
        <v>75</v>
      </c>
      <c r="C27" s="29">
        <v>26</v>
      </c>
      <c r="D27" s="23">
        <v>36</v>
      </c>
      <c r="E27" s="23">
        <v>8</v>
      </c>
      <c r="F27" s="23">
        <f t="shared" ref="F27:F29" si="2">SUM(C27*D27*E27)</f>
        <v>7488</v>
      </c>
      <c r="G27" s="4"/>
      <c r="H27" s="5"/>
      <c r="I27" s="24">
        <f t="shared" ref="I27:I29" si="3">SUM(ROUND(F27*H27,2))</f>
        <v>0</v>
      </c>
    </row>
    <row r="28" spans="1:9" s="16" customFormat="1" ht="25.5" x14ac:dyDescent="0.2">
      <c r="A28" s="28">
        <v>11</v>
      </c>
      <c r="B28" s="22" t="s">
        <v>54</v>
      </c>
      <c r="C28" s="29">
        <v>3</v>
      </c>
      <c r="D28" s="23">
        <v>36</v>
      </c>
      <c r="E28" s="23">
        <v>8</v>
      </c>
      <c r="F28" s="23">
        <f t="shared" si="2"/>
        <v>864</v>
      </c>
      <c r="G28" s="4"/>
      <c r="H28" s="5"/>
      <c r="I28" s="24">
        <f t="shared" si="3"/>
        <v>0</v>
      </c>
    </row>
    <row r="29" spans="1:9" s="16" customFormat="1" ht="25.5" x14ac:dyDescent="0.2">
      <c r="A29" s="28">
        <v>12</v>
      </c>
      <c r="B29" s="22" t="s">
        <v>55</v>
      </c>
      <c r="C29" s="29">
        <v>2</v>
      </c>
      <c r="D29" s="23">
        <v>36</v>
      </c>
      <c r="E29" s="23">
        <v>8</v>
      </c>
      <c r="F29" s="23">
        <f t="shared" si="2"/>
        <v>576</v>
      </c>
      <c r="G29" s="4"/>
      <c r="H29" s="5"/>
      <c r="I29" s="24">
        <f t="shared" si="3"/>
        <v>0</v>
      </c>
    </row>
    <row r="30" spans="1:9" s="16" customFormat="1" x14ac:dyDescent="0.25">
      <c r="A30" s="30"/>
      <c r="H30" s="31" t="s">
        <v>16</v>
      </c>
      <c r="I30" s="32">
        <f>SUM(I14:I21,I26:I29)</f>
        <v>0</v>
      </c>
    </row>
    <row r="32" spans="1:9" x14ac:dyDescent="0.25">
      <c r="B32" s="8" t="s">
        <v>63</v>
      </c>
      <c r="C32" s="8"/>
      <c r="D32" s="8"/>
      <c r="E32" s="8"/>
      <c r="F32" s="8"/>
      <c r="G32" s="8"/>
      <c r="H32" s="8"/>
      <c r="I32" s="8"/>
    </row>
    <row r="33" spans="1:9" s="16" customFormat="1" ht="51" x14ac:dyDescent="0.2">
      <c r="A33" s="12" t="s">
        <v>15</v>
      </c>
      <c r="B33" s="13" t="s">
        <v>0</v>
      </c>
      <c r="C33" s="14" t="s">
        <v>4</v>
      </c>
      <c r="D33" s="14" t="s">
        <v>3</v>
      </c>
      <c r="E33" s="14" t="s">
        <v>5</v>
      </c>
      <c r="F33" s="14" t="s">
        <v>65</v>
      </c>
      <c r="G33" s="15" t="s">
        <v>2</v>
      </c>
      <c r="H33" s="14" t="s">
        <v>6</v>
      </c>
      <c r="I33" s="14" t="s">
        <v>66</v>
      </c>
    </row>
    <row r="34" spans="1:9" s="16" customFormat="1" ht="12.75" x14ac:dyDescent="0.2">
      <c r="A34" s="12"/>
      <c r="B34" s="13"/>
      <c r="C34" s="14"/>
      <c r="D34" s="14"/>
      <c r="E34" s="14"/>
      <c r="F34" s="14"/>
      <c r="G34" s="14" t="s">
        <v>1</v>
      </c>
      <c r="H34" s="14"/>
      <c r="I34" s="14"/>
    </row>
    <row r="35" spans="1:9" s="16" customFormat="1" ht="12.75" x14ac:dyDescent="0.2">
      <c r="A35" s="12"/>
      <c r="B35" s="13"/>
      <c r="C35" s="14"/>
      <c r="D35" s="14"/>
      <c r="E35" s="14"/>
      <c r="F35" s="14"/>
      <c r="G35" s="14"/>
      <c r="H35" s="14"/>
      <c r="I35" s="14"/>
    </row>
    <row r="36" spans="1:9" s="26" customFormat="1" ht="13.5" thickBot="1" x14ac:dyDescent="0.25">
      <c r="A36" s="12"/>
      <c r="B36" s="18" t="s">
        <v>7</v>
      </c>
      <c r="C36" s="19" t="s">
        <v>8</v>
      </c>
      <c r="D36" s="19" t="s">
        <v>9</v>
      </c>
      <c r="E36" s="19" t="s">
        <v>10</v>
      </c>
      <c r="F36" s="19" t="s">
        <v>11</v>
      </c>
      <c r="G36" s="19" t="s">
        <v>12</v>
      </c>
      <c r="H36" s="19" t="s">
        <v>13</v>
      </c>
      <c r="I36" s="20" t="s">
        <v>14</v>
      </c>
    </row>
    <row r="37" spans="1:9" s="16" customFormat="1" ht="13.5" thickBot="1" x14ac:dyDescent="0.25">
      <c r="A37" s="21">
        <v>1</v>
      </c>
      <c r="B37" s="33" t="s">
        <v>61</v>
      </c>
      <c r="C37" s="34">
        <v>17.2</v>
      </c>
      <c r="D37" s="23">
        <v>36</v>
      </c>
      <c r="E37" s="35">
        <v>168</v>
      </c>
      <c r="F37" s="36">
        <f t="shared" ref="F37" si="4">SUM(C37*D37*E37)</f>
        <v>104025.59999999999</v>
      </c>
      <c r="G37" s="4"/>
      <c r="H37" s="3"/>
      <c r="I37" s="24">
        <f>SUM(ROUND(F37*H37,2))</f>
        <v>0</v>
      </c>
    </row>
    <row r="38" spans="1:9" x14ac:dyDescent="0.25">
      <c r="H38" s="31" t="s">
        <v>16</v>
      </c>
      <c r="I38" s="37">
        <f>SUM(I37:I37)</f>
        <v>0</v>
      </c>
    </row>
    <row r="39" spans="1:9" x14ac:dyDescent="0.25">
      <c r="H39" s="38"/>
      <c r="I39" s="39"/>
    </row>
    <row r="40" spans="1:9" ht="14.45" customHeight="1" x14ac:dyDescent="0.25">
      <c r="G40" s="40" t="s">
        <v>71</v>
      </c>
      <c r="H40" s="41"/>
      <c r="I40" s="42">
        <f>SUM(I30,I38)</f>
        <v>0</v>
      </c>
    </row>
    <row r="41" spans="1:9" x14ac:dyDescent="0.25">
      <c r="G41" s="43" t="s">
        <v>73</v>
      </c>
      <c r="H41" s="44"/>
      <c r="I41" s="45"/>
    </row>
    <row r="42" spans="1:9" x14ac:dyDescent="0.25">
      <c r="H42" s="38"/>
      <c r="I42" s="39"/>
    </row>
    <row r="44" spans="1:9" ht="61.5" customHeight="1" x14ac:dyDescent="0.25">
      <c r="B44" s="2" t="s">
        <v>24</v>
      </c>
      <c r="C44" s="6"/>
      <c r="D44" s="6"/>
      <c r="E44" s="6"/>
      <c r="F44" s="6"/>
    </row>
    <row r="45" spans="1:9" x14ac:dyDescent="0.25">
      <c r="B45" s="46" t="s">
        <v>25</v>
      </c>
      <c r="C45" s="47" t="s">
        <v>26</v>
      </c>
      <c r="D45" s="47"/>
      <c r="E45" s="47"/>
      <c r="F45" s="47"/>
    </row>
  </sheetData>
  <sheetProtection algorithmName="SHA-512" hashValue="UvKDF7+N+nCIkMmAwNNT+hAsGjPJxj5qnhjmsxB2WKC95pepN76VryKsYnFoeGMtRuIEw5XZ7d1r01p8bYrk9Q==" saltValue="PmL6WwSWBjhkel52H0JBYw==" spinCount="100000" sheet="1" objects="1" scenarios="1"/>
  <mergeCells count="39">
    <mergeCell ref="G40:H40"/>
    <mergeCell ref="G41:H41"/>
    <mergeCell ref="I40:I41"/>
    <mergeCell ref="C44:F44"/>
    <mergeCell ref="C45:F45"/>
    <mergeCell ref="B1:I1"/>
    <mergeCell ref="B2:I2"/>
    <mergeCell ref="B5:I5"/>
    <mergeCell ref="B6:I6"/>
    <mergeCell ref="B7:I7"/>
    <mergeCell ref="F22:F24"/>
    <mergeCell ref="H22:H24"/>
    <mergeCell ref="F10:F12"/>
    <mergeCell ref="B9:I9"/>
    <mergeCell ref="B32:I32"/>
    <mergeCell ref="H10:H12"/>
    <mergeCell ref="I10:I12"/>
    <mergeCell ref="G11:G12"/>
    <mergeCell ref="A10:A13"/>
    <mergeCell ref="B10:B12"/>
    <mergeCell ref="C10:C12"/>
    <mergeCell ref="D10:D12"/>
    <mergeCell ref="E10:E12"/>
    <mergeCell ref="A33:A36"/>
    <mergeCell ref="B33:B35"/>
    <mergeCell ref="H33:H35"/>
    <mergeCell ref="G34:G35"/>
    <mergeCell ref="I22:I24"/>
    <mergeCell ref="G23:G24"/>
    <mergeCell ref="C33:C35"/>
    <mergeCell ref="D33:D35"/>
    <mergeCell ref="E33:E35"/>
    <mergeCell ref="F33:F35"/>
    <mergeCell ref="I33:I35"/>
    <mergeCell ref="A22:A25"/>
    <mergeCell ref="B22:B24"/>
    <mergeCell ref="C22:C24"/>
    <mergeCell ref="D22:D24"/>
    <mergeCell ref="E22:E24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383E4-82C4-480E-97BC-65F8DFCF5731}">
  <dimension ref="A1:N26"/>
  <sheetViews>
    <sheetView zoomScaleNormal="100" workbookViewId="0">
      <selection activeCell="K20" sqref="K20:L20"/>
    </sheetView>
  </sheetViews>
  <sheetFormatPr defaultRowHeight="12" x14ac:dyDescent="0.2"/>
  <cols>
    <col min="1" max="1" width="2.85546875" style="50" bestFit="1" customWidth="1"/>
    <col min="2" max="2" width="29.42578125" style="50" bestFit="1" customWidth="1"/>
    <col min="3" max="3" width="12.7109375" style="50" bestFit="1" customWidth="1"/>
    <col min="4" max="4" width="10.85546875" style="50" bestFit="1" customWidth="1"/>
    <col min="5" max="5" width="11.140625" style="50" bestFit="1" customWidth="1"/>
    <col min="6" max="6" width="16.5703125" style="50" bestFit="1" customWidth="1"/>
    <col min="7" max="7" width="14.5703125" style="50" bestFit="1" customWidth="1"/>
    <col min="8" max="8" width="16.5703125" style="50" bestFit="1" customWidth="1"/>
    <col min="9" max="9" width="15.28515625" style="50" bestFit="1" customWidth="1"/>
    <col min="10" max="10" width="15" style="50" bestFit="1" customWidth="1"/>
    <col min="11" max="11" width="16.5703125" style="50" bestFit="1" customWidth="1"/>
    <col min="12" max="12" width="19.42578125" style="50" customWidth="1"/>
    <col min="13" max="13" width="15.140625" style="50" bestFit="1" customWidth="1"/>
    <col min="14" max="14" width="25.7109375" style="50" customWidth="1"/>
    <col min="15" max="16384" width="9.140625" style="50"/>
  </cols>
  <sheetData>
    <row r="1" spans="1:14" x14ac:dyDescent="0.2">
      <c r="B1" s="51" t="s">
        <v>27</v>
      </c>
      <c r="C1" s="51"/>
      <c r="D1" s="51"/>
      <c r="E1" s="51"/>
      <c r="F1" s="51"/>
      <c r="G1" s="51"/>
      <c r="H1" s="51"/>
      <c r="I1" s="51"/>
    </row>
    <row r="2" spans="1:14" x14ac:dyDescent="0.2">
      <c r="B2" s="51" t="s">
        <v>49</v>
      </c>
      <c r="C2" s="51"/>
      <c r="D2" s="51"/>
      <c r="E2" s="51"/>
      <c r="F2" s="51"/>
      <c r="G2" s="51"/>
      <c r="H2" s="51"/>
      <c r="I2" s="51"/>
    </row>
    <row r="3" spans="1:14" ht="61.5" customHeight="1" x14ac:dyDescent="0.2">
      <c r="B3" s="1"/>
      <c r="C3" s="52"/>
      <c r="D3" s="52"/>
      <c r="E3" s="52"/>
      <c r="F3" s="52"/>
      <c r="G3" s="52"/>
      <c r="H3" s="52"/>
      <c r="I3" s="52"/>
    </row>
    <row r="4" spans="1:14" x14ac:dyDescent="0.2">
      <c r="B4" s="11" t="s">
        <v>28</v>
      </c>
      <c r="C4" s="52"/>
      <c r="D4" s="52"/>
      <c r="E4" s="52"/>
      <c r="F4" s="52"/>
      <c r="G4" s="52"/>
      <c r="H4" s="52"/>
      <c r="I4" s="52"/>
    </row>
    <row r="5" spans="1:14" x14ac:dyDescent="0.2">
      <c r="B5" s="51" t="s">
        <v>29</v>
      </c>
      <c r="C5" s="51"/>
      <c r="D5" s="51"/>
      <c r="E5" s="51"/>
      <c r="F5" s="51"/>
      <c r="G5" s="51"/>
      <c r="H5" s="51"/>
      <c r="I5" s="51"/>
    </row>
    <row r="6" spans="1:14" x14ac:dyDescent="0.2">
      <c r="B6" s="51" t="s">
        <v>50</v>
      </c>
      <c r="C6" s="51"/>
      <c r="D6" s="51"/>
      <c r="E6" s="51"/>
      <c r="F6" s="51"/>
      <c r="G6" s="51"/>
      <c r="H6" s="51"/>
      <c r="I6" s="51"/>
    </row>
    <row r="7" spans="1:14" x14ac:dyDescent="0.2">
      <c r="B7" s="53" t="s">
        <v>76</v>
      </c>
      <c r="C7" s="53"/>
      <c r="D7" s="53"/>
      <c r="E7" s="53"/>
      <c r="F7" s="53"/>
      <c r="G7" s="53"/>
      <c r="H7" s="53"/>
      <c r="I7" s="53"/>
    </row>
    <row r="8" spans="1:14" s="57" customFormat="1" ht="72" x14ac:dyDescent="0.2">
      <c r="A8" s="54" t="s">
        <v>15</v>
      </c>
      <c r="B8" s="55" t="s">
        <v>0</v>
      </c>
      <c r="C8" s="56" t="s">
        <v>4</v>
      </c>
      <c r="D8" s="56" t="s">
        <v>3</v>
      </c>
      <c r="E8" s="56" t="s">
        <v>5</v>
      </c>
      <c r="F8" s="56" t="s">
        <v>69</v>
      </c>
      <c r="G8" s="56" t="s">
        <v>2</v>
      </c>
      <c r="H8" s="56" t="s">
        <v>70</v>
      </c>
      <c r="I8" s="56" t="s">
        <v>30</v>
      </c>
      <c r="J8" s="56" t="s">
        <v>31</v>
      </c>
      <c r="K8" s="56" t="s">
        <v>32</v>
      </c>
      <c r="L8" s="56" t="s">
        <v>33</v>
      </c>
      <c r="M8" s="56" t="s">
        <v>34</v>
      </c>
    </row>
    <row r="9" spans="1:14" x14ac:dyDescent="0.2">
      <c r="A9" s="54"/>
      <c r="B9" s="58" t="s">
        <v>7</v>
      </c>
      <c r="C9" s="58" t="s">
        <v>8</v>
      </c>
      <c r="D9" s="58" t="s">
        <v>9</v>
      </c>
      <c r="E9" s="58" t="s">
        <v>10</v>
      </c>
      <c r="F9" s="59" t="s">
        <v>11</v>
      </c>
      <c r="G9" s="59" t="s">
        <v>12</v>
      </c>
      <c r="H9" s="59" t="s">
        <v>13</v>
      </c>
      <c r="I9" s="60" t="s">
        <v>14</v>
      </c>
      <c r="J9" s="60" t="s">
        <v>35</v>
      </c>
      <c r="K9" s="60" t="s">
        <v>36</v>
      </c>
      <c r="L9" s="60" t="s">
        <v>37</v>
      </c>
      <c r="M9" s="60" t="s">
        <v>38</v>
      </c>
    </row>
    <row r="10" spans="1:14" x14ac:dyDescent="0.2">
      <c r="A10" s="61">
        <v>1</v>
      </c>
      <c r="B10" s="62" t="s">
        <v>39</v>
      </c>
      <c r="C10" s="63">
        <v>13</v>
      </c>
      <c r="D10" s="63">
        <v>36</v>
      </c>
      <c r="E10" s="63">
        <v>160</v>
      </c>
      <c r="F10" s="64">
        <f>SUM(C10*D10*E10)</f>
        <v>74880</v>
      </c>
      <c r="G10" s="65">
        <v>35.840000000000003</v>
      </c>
      <c r="H10" s="66">
        <f>F10*G10</f>
        <v>2683699.2000000002</v>
      </c>
      <c r="I10" s="67">
        <f>H10*20.37/100</f>
        <v>546669.52704000007</v>
      </c>
      <c r="J10" s="68">
        <f>H10+I10</f>
        <v>3230368.7270400003</v>
      </c>
      <c r="K10" s="69"/>
      <c r="L10" s="70">
        <f>SUM(ROUND(K10*D10*C10,2))</f>
        <v>0</v>
      </c>
      <c r="M10" s="71">
        <f>IF(L10=0,0,SUM(ROUND(J10+L10,2)))</f>
        <v>0</v>
      </c>
      <c r="N10" s="72"/>
    </row>
    <row r="11" spans="1:14" x14ac:dyDescent="0.2">
      <c r="A11" s="61">
        <v>2</v>
      </c>
      <c r="B11" s="62" t="s">
        <v>40</v>
      </c>
      <c r="C11" s="63">
        <v>1</v>
      </c>
      <c r="D11" s="63">
        <v>36</v>
      </c>
      <c r="E11" s="63">
        <v>10</v>
      </c>
      <c r="F11" s="64">
        <f t="shared" ref="F11:F19" si="0">SUM(C11*D11*E11)</f>
        <v>360</v>
      </c>
      <c r="G11" s="65">
        <v>43.02</v>
      </c>
      <c r="H11" s="66">
        <f t="shared" ref="H11:H19" si="1">F11*G11</f>
        <v>15487.2</v>
      </c>
      <c r="I11" s="67">
        <f t="shared" ref="I11:I19" si="2">H11*20.37/100</f>
        <v>3154.7426400000004</v>
      </c>
      <c r="J11" s="68">
        <f t="shared" ref="J11:J19" si="3">H11+I11</f>
        <v>18641.942640000001</v>
      </c>
      <c r="K11" s="69"/>
      <c r="L11" s="70">
        <f t="shared" ref="L11:L19" si="4">SUM(ROUND(K11*D11*C11,2))</f>
        <v>0</v>
      </c>
      <c r="M11" s="71">
        <f t="shared" ref="M11:M19" si="5">IF(L11=0,0,SUM(ROUND(J11+L11,2)))</f>
        <v>0</v>
      </c>
    </row>
    <row r="12" spans="1:14" x14ac:dyDescent="0.2">
      <c r="A12" s="61">
        <v>3</v>
      </c>
      <c r="B12" s="62" t="s">
        <v>41</v>
      </c>
      <c r="C12" s="63">
        <v>3</v>
      </c>
      <c r="D12" s="63">
        <v>36</v>
      </c>
      <c r="E12" s="63">
        <v>60</v>
      </c>
      <c r="F12" s="64">
        <f t="shared" si="0"/>
        <v>6480</v>
      </c>
      <c r="G12" s="65">
        <v>36.04</v>
      </c>
      <c r="H12" s="66">
        <f t="shared" si="1"/>
        <v>233539.19999999998</v>
      </c>
      <c r="I12" s="67">
        <f t="shared" si="2"/>
        <v>47571.935039999997</v>
      </c>
      <c r="J12" s="68">
        <f t="shared" si="3"/>
        <v>281111.13503999996</v>
      </c>
      <c r="K12" s="69"/>
      <c r="L12" s="70">
        <f t="shared" si="4"/>
        <v>0</v>
      </c>
      <c r="M12" s="71">
        <f t="shared" si="5"/>
        <v>0</v>
      </c>
    </row>
    <row r="13" spans="1:14" x14ac:dyDescent="0.2">
      <c r="A13" s="61">
        <v>4</v>
      </c>
      <c r="B13" s="62" t="s">
        <v>42</v>
      </c>
      <c r="C13" s="63">
        <v>1</v>
      </c>
      <c r="D13" s="63">
        <v>36</v>
      </c>
      <c r="E13" s="63">
        <v>10</v>
      </c>
      <c r="F13" s="64">
        <f t="shared" si="0"/>
        <v>360</v>
      </c>
      <c r="G13" s="65">
        <v>39.24</v>
      </c>
      <c r="H13" s="66">
        <f t="shared" si="1"/>
        <v>14126.400000000001</v>
      </c>
      <c r="I13" s="67">
        <f t="shared" si="2"/>
        <v>2877.5476800000006</v>
      </c>
      <c r="J13" s="68">
        <f t="shared" si="3"/>
        <v>17003.947680000001</v>
      </c>
      <c r="K13" s="69"/>
      <c r="L13" s="70">
        <f t="shared" si="4"/>
        <v>0</v>
      </c>
      <c r="M13" s="71">
        <f t="shared" si="5"/>
        <v>0</v>
      </c>
    </row>
    <row r="14" spans="1:14" x14ac:dyDescent="0.2">
      <c r="A14" s="61">
        <v>5</v>
      </c>
      <c r="B14" s="62" t="s">
        <v>43</v>
      </c>
      <c r="C14" s="63">
        <v>4</v>
      </c>
      <c r="D14" s="63">
        <v>36</v>
      </c>
      <c r="E14" s="63">
        <v>168</v>
      </c>
      <c r="F14" s="64">
        <f t="shared" si="0"/>
        <v>24192</v>
      </c>
      <c r="G14" s="65">
        <v>34.450000000000003</v>
      </c>
      <c r="H14" s="66">
        <f t="shared" si="1"/>
        <v>833414.4</v>
      </c>
      <c r="I14" s="67">
        <f t="shared" si="2"/>
        <v>169766.51328000001</v>
      </c>
      <c r="J14" s="68">
        <f t="shared" si="3"/>
        <v>1003180.91328</v>
      </c>
      <c r="K14" s="69"/>
      <c r="L14" s="70">
        <f t="shared" si="4"/>
        <v>0</v>
      </c>
      <c r="M14" s="71">
        <f t="shared" si="5"/>
        <v>0</v>
      </c>
    </row>
    <row r="15" spans="1:14" x14ac:dyDescent="0.2">
      <c r="A15" s="61">
        <v>6</v>
      </c>
      <c r="B15" s="62" t="s">
        <v>44</v>
      </c>
      <c r="C15" s="63">
        <v>2</v>
      </c>
      <c r="D15" s="63">
        <v>36</v>
      </c>
      <c r="E15" s="63">
        <v>100</v>
      </c>
      <c r="F15" s="64">
        <f t="shared" si="0"/>
        <v>7200</v>
      </c>
      <c r="G15" s="65">
        <v>36.43</v>
      </c>
      <c r="H15" s="66">
        <f t="shared" si="1"/>
        <v>262296</v>
      </c>
      <c r="I15" s="67">
        <f t="shared" si="2"/>
        <v>53429.695200000002</v>
      </c>
      <c r="J15" s="68">
        <f t="shared" si="3"/>
        <v>315725.69520000002</v>
      </c>
      <c r="K15" s="69"/>
      <c r="L15" s="70">
        <f t="shared" si="4"/>
        <v>0</v>
      </c>
      <c r="M15" s="71">
        <f t="shared" si="5"/>
        <v>0</v>
      </c>
    </row>
    <row r="16" spans="1:14" x14ac:dyDescent="0.2">
      <c r="A16" s="61">
        <v>7</v>
      </c>
      <c r="B16" s="62" t="s">
        <v>45</v>
      </c>
      <c r="C16" s="63">
        <v>1</v>
      </c>
      <c r="D16" s="63">
        <v>36</v>
      </c>
      <c r="E16" s="63">
        <v>168</v>
      </c>
      <c r="F16" s="64">
        <f t="shared" si="0"/>
        <v>6048</v>
      </c>
      <c r="G16" s="65">
        <v>36.64</v>
      </c>
      <c r="H16" s="66">
        <f t="shared" si="1"/>
        <v>221598.72</v>
      </c>
      <c r="I16" s="67">
        <f t="shared" si="2"/>
        <v>45139.659264000002</v>
      </c>
      <c r="J16" s="68">
        <f t="shared" si="3"/>
        <v>266738.37926399999</v>
      </c>
      <c r="K16" s="69"/>
      <c r="L16" s="70">
        <f t="shared" si="4"/>
        <v>0</v>
      </c>
      <c r="M16" s="71">
        <f t="shared" si="5"/>
        <v>0</v>
      </c>
    </row>
    <row r="17" spans="1:13" x14ac:dyDescent="0.2">
      <c r="A17" s="61">
        <v>8</v>
      </c>
      <c r="B17" s="62" t="s">
        <v>46</v>
      </c>
      <c r="C17" s="63">
        <v>2</v>
      </c>
      <c r="D17" s="63">
        <v>36</v>
      </c>
      <c r="E17" s="63">
        <v>80</v>
      </c>
      <c r="F17" s="64">
        <f t="shared" si="0"/>
        <v>5760</v>
      </c>
      <c r="G17" s="65">
        <v>32.79</v>
      </c>
      <c r="H17" s="66">
        <f t="shared" si="1"/>
        <v>188870.39999999999</v>
      </c>
      <c r="I17" s="67">
        <f t="shared" si="2"/>
        <v>38472.900479999997</v>
      </c>
      <c r="J17" s="68">
        <f t="shared" si="3"/>
        <v>227343.30047999998</v>
      </c>
      <c r="K17" s="69"/>
      <c r="L17" s="70">
        <f t="shared" si="4"/>
        <v>0</v>
      </c>
      <c r="M17" s="71">
        <f t="shared" si="5"/>
        <v>0</v>
      </c>
    </row>
    <row r="18" spans="1:13" x14ac:dyDescent="0.2">
      <c r="A18" s="61">
        <v>9</v>
      </c>
      <c r="B18" s="62" t="s">
        <v>47</v>
      </c>
      <c r="C18" s="63">
        <v>1</v>
      </c>
      <c r="D18" s="63">
        <v>36</v>
      </c>
      <c r="E18" s="63">
        <v>30</v>
      </c>
      <c r="F18" s="64">
        <f t="shared" si="0"/>
        <v>1080</v>
      </c>
      <c r="G18" s="65">
        <v>38.299999999999997</v>
      </c>
      <c r="H18" s="66">
        <f t="shared" si="1"/>
        <v>41364</v>
      </c>
      <c r="I18" s="67">
        <f t="shared" si="2"/>
        <v>8425.8468000000012</v>
      </c>
      <c r="J18" s="68">
        <f t="shared" si="3"/>
        <v>49789.846799999999</v>
      </c>
      <c r="K18" s="69"/>
      <c r="L18" s="70">
        <f t="shared" si="4"/>
        <v>0</v>
      </c>
      <c r="M18" s="71">
        <f t="shared" si="5"/>
        <v>0</v>
      </c>
    </row>
    <row r="19" spans="1:13" x14ac:dyDescent="0.2">
      <c r="A19" s="61">
        <v>10</v>
      </c>
      <c r="B19" s="62" t="s">
        <v>48</v>
      </c>
      <c r="C19" s="63">
        <v>3</v>
      </c>
      <c r="D19" s="63">
        <v>36</v>
      </c>
      <c r="E19" s="63">
        <v>80</v>
      </c>
      <c r="F19" s="64">
        <f t="shared" si="0"/>
        <v>8640</v>
      </c>
      <c r="G19" s="65">
        <v>40.1</v>
      </c>
      <c r="H19" s="66">
        <f t="shared" si="1"/>
        <v>346464</v>
      </c>
      <c r="I19" s="67">
        <f t="shared" si="2"/>
        <v>70574.716800000009</v>
      </c>
      <c r="J19" s="68">
        <f t="shared" si="3"/>
        <v>417038.71679999999</v>
      </c>
      <c r="K19" s="69"/>
      <c r="L19" s="70">
        <f t="shared" si="4"/>
        <v>0</v>
      </c>
      <c r="M19" s="71">
        <f t="shared" si="5"/>
        <v>0</v>
      </c>
    </row>
    <row r="20" spans="1:13" ht="43.5" customHeight="1" x14ac:dyDescent="0.2">
      <c r="H20" s="73"/>
      <c r="I20" s="74"/>
      <c r="J20" s="75"/>
      <c r="K20" s="76" t="s">
        <v>74</v>
      </c>
      <c r="L20" s="77"/>
      <c r="M20" s="78">
        <f>SUM(M10:M19)</f>
        <v>0</v>
      </c>
    </row>
    <row r="25" spans="1:13" ht="47.25" customHeight="1" x14ac:dyDescent="0.2">
      <c r="B25" s="79" t="s">
        <v>24</v>
      </c>
      <c r="C25" s="80"/>
      <c r="D25" s="80"/>
      <c r="E25" s="80"/>
      <c r="F25" s="80"/>
    </row>
    <row r="26" spans="1:13" ht="20.25" customHeight="1" x14ac:dyDescent="0.2">
      <c r="B26" s="81" t="s">
        <v>25</v>
      </c>
      <c r="C26" s="82" t="s">
        <v>26</v>
      </c>
      <c r="D26" s="82"/>
      <c r="E26" s="82"/>
      <c r="F26" s="82"/>
    </row>
  </sheetData>
  <sheetProtection algorithmName="SHA-512" hashValue="K3NE2WXvVmFU+XW7AQfm5o7Os7qJ2QB8jUGw8OzvWmAXCYiNzwUV7F7v+y2LVRmLAHq2L+YNvv/l/d4gRx66wA==" saltValue="Aixi8mrN+7I4lFZC1NuIBw==" spinCount="100000" sheet="1" objects="1" scenarios="1"/>
  <mergeCells count="9">
    <mergeCell ref="K20:L20"/>
    <mergeCell ref="A8:A9"/>
    <mergeCell ref="C25:F25"/>
    <mergeCell ref="C26:F26"/>
    <mergeCell ref="B1:I1"/>
    <mergeCell ref="B2:I2"/>
    <mergeCell ref="B5:I5"/>
    <mergeCell ref="B6:I6"/>
    <mergeCell ref="B7:I7"/>
  </mergeCells>
  <pageMargins left="0.25" right="0.25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workbookViewId="0">
      <pane xSplit="2" topLeftCell="C1" activePane="topRight" state="frozen"/>
      <selection activeCell="A7" sqref="A7"/>
      <selection pane="topRight" activeCell="D3" sqref="D3"/>
    </sheetView>
  </sheetViews>
  <sheetFormatPr defaultColWidth="9.140625" defaultRowHeight="12.75" x14ac:dyDescent="0.2"/>
  <cols>
    <col min="1" max="1" width="4.5703125" style="16" customWidth="1"/>
    <col min="2" max="2" width="30.85546875" style="16" customWidth="1"/>
    <col min="3" max="3" width="15" style="16" customWidth="1"/>
    <col min="4" max="4" width="11.85546875" style="16" customWidth="1"/>
    <col min="5" max="5" width="21" style="16" customWidth="1"/>
    <col min="6" max="6" width="23.5703125" style="16" customWidth="1"/>
    <col min="7" max="7" width="22.28515625" style="16" customWidth="1"/>
    <col min="8" max="8" width="19.7109375" style="16" customWidth="1"/>
    <col min="9" max="9" width="22" style="16" customWidth="1"/>
    <col min="10" max="16384" width="9.140625" style="16"/>
  </cols>
  <sheetData>
    <row r="1" spans="1:9" x14ac:dyDescent="0.2">
      <c r="B1" s="8" t="s">
        <v>27</v>
      </c>
      <c r="C1" s="8"/>
      <c r="D1" s="8"/>
      <c r="E1" s="8"/>
      <c r="F1" s="8"/>
      <c r="G1" s="8"/>
      <c r="H1" s="8"/>
      <c r="I1" s="8"/>
    </row>
    <row r="2" spans="1:9" x14ac:dyDescent="0.2">
      <c r="B2" s="8" t="s">
        <v>22</v>
      </c>
      <c r="C2" s="8"/>
      <c r="D2" s="8"/>
      <c r="E2" s="8"/>
      <c r="F2" s="8"/>
      <c r="G2" s="8"/>
      <c r="H2" s="8"/>
      <c r="I2" s="8"/>
    </row>
    <row r="3" spans="1:9" ht="61.5" customHeight="1" x14ac:dyDescent="0.2">
      <c r="B3" s="1"/>
      <c r="C3" s="10"/>
      <c r="D3" s="10"/>
      <c r="E3" s="10"/>
      <c r="F3" s="10"/>
      <c r="G3" s="10"/>
      <c r="H3" s="10"/>
      <c r="I3" s="10"/>
    </row>
    <row r="4" spans="1:9" x14ac:dyDescent="0.2">
      <c r="B4" s="11" t="s">
        <v>28</v>
      </c>
      <c r="C4" s="10"/>
      <c r="D4" s="10"/>
      <c r="E4" s="10"/>
      <c r="F4" s="10"/>
      <c r="G4" s="10"/>
      <c r="H4" s="10"/>
      <c r="I4" s="10"/>
    </row>
    <row r="5" spans="1:9" x14ac:dyDescent="0.2">
      <c r="B5" s="8" t="s">
        <v>29</v>
      </c>
      <c r="C5" s="8"/>
      <c r="D5" s="8"/>
      <c r="E5" s="8"/>
      <c r="F5" s="8"/>
      <c r="G5" s="8"/>
      <c r="H5" s="8"/>
      <c r="I5" s="8"/>
    </row>
    <row r="6" spans="1:9" x14ac:dyDescent="0.2">
      <c r="B6" s="8" t="s">
        <v>23</v>
      </c>
      <c r="C6" s="8"/>
      <c r="D6" s="8"/>
      <c r="E6" s="8"/>
      <c r="F6" s="8"/>
      <c r="G6" s="8"/>
      <c r="H6" s="8"/>
      <c r="I6" s="8"/>
    </row>
    <row r="7" spans="1:9" x14ac:dyDescent="0.2">
      <c r="B7" s="48" t="s">
        <v>68</v>
      </c>
      <c r="C7" s="48"/>
      <c r="D7" s="48"/>
      <c r="E7" s="48"/>
      <c r="F7" s="48"/>
      <c r="G7" s="48"/>
      <c r="H7" s="48"/>
      <c r="I7" s="48"/>
    </row>
    <row r="8" spans="1:9" ht="38.25" x14ac:dyDescent="0.2">
      <c r="A8" s="49" t="s">
        <v>15</v>
      </c>
      <c r="B8" s="13" t="s">
        <v>0</v>
      </c>
      <c r="C8" s="14" t="s">
        <v>4</v>
      </c>
      <c r="D8" s="14" t="s">
        <v>3</v>
      </c>
      <c r="E8" s="14" t="s">
        <v>5</v>
      </c>
      <c r="F8" s="14" t="s">
        <v>67</v>
      </c>
      <c r="G8" s="15" t="s">
        <v>2</v>
      </c>
      <c r="H8" s="14" t="s">
        <v>6</v>
      </c>
      <c r="I8" s="14" t="s">
        <v>66</v>
      </c>
    </row>
    <row r="9" spans="1:9" x14ac:dyDescent="0.2">
      <c r="A9" s="49"/>
      <c r="B9" s="13"/>
      <c r="C9" s="14"/>
      <c r="D9" s="14"/>
      <c r="E9" s="14"/>
      <c r="F9" s="14"/>
      <c r="G9" s="14" t="s">
        <v>1</v>
      </c>
      <c r="H9" s="14"/>
      <c r="I9" s="14"/>
    </row>
    <row r="10" spans="1:9" x14ac:dyDescent="0.2">
      <c r="A10" s="49"/>
      <c r="B10" s="13"/>
      <c r="C10" s="14"/>
      <c r="D10" s="14"/>
      <c r="E10" s="14"/>
      <c r="F10" s="14"/>
      <c r="G10" s="14"/>
      <c r="H10" s="14"/>
      <c r="I10" s="14"/>
    </row>
    <row r="11" spans="1:9" s="26" customFormat="1" x14ac:dyDescent="0.2">
      <c r="A11" s="49"/>
      <c r="B11" s="19" t="s">
        <v>7</v>
      </c>
      <c r="C11" s="19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19" t="s">
        <v>13</v>
      </c>
      <c r="I11" s="20" t="s">
        <v>14</v>
      </c>
    </row>
    <row r="12" spans="1:9" x14ac:dyDescent="0.2">
      <c r="A12" s="83">
        <v>1</v>
      </c>
      <c r="B12" s="22" t="s">
        <v>20</v>
      </c>
      <c r="C12" s="23">
        <v>1</v>
      </c>
      <c r="D12" s="23">
        <v>36</v>
      </c>
      <c r="E12" s="23">
        <v>84</v>
      </c>
      <c r="F12" s="23">
        <f>SUM(C12*D12*E12)</f>
        <v>3024</v>
      </c>
      <c r="G12" s="3"/>
      <c r="H12" s="3"/>
      <c r="I12" s="84">
        <f>SUM(ROUND(F12*H12,2))</f>
        <v>0</v>
      </c>
    </row>
    <row r="13" spans="1:9" x14ac:dyDescent="0.2">
      <c r="A13" s="83">
        <v>2</v>
      </c>
      <c r="B13" s="22" t="s">
        <v>17</v>
      </c>
      <c r="C13" s="23">
        <v>4</v>
      </c>
      <c r="D13" s="23">
        <v>36</v>
      </c>
      <c r="E13" s="23">
        <v>168</v>
      </c>
      <c r="F13" s="23">
        <f t="shared" ref="F13:F15" si="0">SUM(C13*D13*E13)</f>
        <v>24192</v>
      </c>
      <c r="G13" s="3"/>
      <c r="H13" s="3"/>
      <c r="I13" s="84">
        <f t="shared" ref="I13:I15" si="1">SUM(ROUND(F13*H13,2))</f>
        <v>0</v>
      </c>
    </row>
    <row r="14" spans="1:9" x14ac:dyDescent="0.2">
      <c r="A14" s="83">
        <v>3</v>
      </c>
      <c r="B14" s="22" t="s">
        <v>18</v>
      </c>
      <c r="C14" s="23">
        <v>2</v>
      </c>
      <c r="D14" s="23">
        <v>36</v>
      </c>
      <c r="E14" s="23">
        <v>168</v>
      </c>
      <c r="F14" s="23">
        <f t="shared" si="0"/>
        <v>12096</v>
      </c>
      <c r="G14" s="3"/>
      <c r="H14" s="3"/>
      <c r="I14" s="84">
        <f t="shared" si="1"/>
        <v>0</v>
      </c>
    </row>
    <row r="15" spans="1:9" x14ac:dyDescent="0.2">
      <c r="A15" s="83">
        <v>4</v>
      </c>
      <c r="B15" s="22" t="s">
        <v>19</v>
      </c>
      <c r="C15" s="23">
        <v>1</v>
      </c>
      <c r="D15" s="23">
        <v>36</v>
      </c>
      <c r="E15" s="23">
        <v>168</v>
      </c>
      <c r="F15" s="23">
        <f t="shared" si="0"/>
        <v>6048</v>
      </c>
      <c r="G15" s="3"/>
      <c r="H15" s="3"/>
      <c r="I15" s="84">
        <f t="shared" si="1"/>
        <v>0</v>
      </c>
    </row>
    <row r="16" spans="1:9" ht="33.950000000000003" customHeight="1" x14ac:dyDescent="0.25">
      <c r="G16" s="85" t="s">
        <v>72</v>
      </c>
      <c r="H16" s="86"/>
      <c r="I16" s="87">
        <f>SUM(I12:I15)</f>
        <v>0</v>
      </c>
    </row>
    <row r="18" spans="2:5" ht="50.1" customHeight="1" x14ac:dyDescent="0.2">
      <c r="B18" s="2" t="s">
        <v>24</v>
      </c>
      <c r="C18" s="6"/>
      <c r="D18" s="6"/>
      <c r="E18" s="6"/>
    </row>
    <row r="19" spans="2:5" x14ac:dyDescent="0.2">
      <c r="B19" s="46" t="s">
        <v>25</v>
      </c>
      <c r="C19" s="88" t="s">
        <v>26</v>
      </c>
      <c r="D19" s="88"/>
      <c r="E19" s="88"/>
    </row>
  </sheetData>
  <sheetProtection algorithmName="SHA-512" hashValue="1LykDZvLQxa7EoaEkIs7VWcgv0RUhABqixa75mygpNfg9NEJZDBdfQ/AzkwpiFVwipU9auUiX6fLmwiT9pP9QQ==" saltValue="hyJqNcC3pkASbVo2yp5haQ==" spinCount="100000" sheet="1" objects="1" scenarios="1"/>
  <mergeCells count="17">
    <mergeCell ref="A8:A11"/>
    <mergeCell ref="B8:B10"/>
    <mergeCell ref="C8:C10"/>
    <mergeCell ref="E8:E10"/>
    <mergeCell ref="H8:H10"/>
    <mergeCell ref="F8:F10"/>
    <mergeCell ref="C18:E18"/>
    <mergeCell ref="C19:E19"/>
    <mergeCell ref="B1:I1"/>
    <mergeCell ref="B2:I2"/>
    <mergeCell ref="B5:I5"/>
    <mergeCell ref="I8:I10"/>
    <mergeCell ref="D8:D10"/>
    <mergeCell ref="G9:G10"/>
    <mergeCell ref="B6:I6"/>
    <mergeCell ref="B7:I7"/>
    <mergeCell ref="G16:H16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Cześć 1 ENEA Centrum</vt:lpstr>
      <vt:lpstr>Część 2 ENEA Pomiary</vt:lpstr>
      <vt:lpstr>Część 3 Enea Oświetlenie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Michalska Marta</dc:creator>
  <cp:lastModifiedBy>Stachowiak Marek</cp:lastModifiedBy>
  <cp:lastPrinted>2024-05-09T11:15:06Z</cp:lastPrinted>
  <dcterms:created xsi:type="dcterms:W3CDTF">2019-07-10T11:47:49Z</dcterms:created>
  <dcterms:modified xsi:type="dcterms:W3CDTF">2024-05-09T11:16:04Z</dcterms:modified>
</cp:coreProperties>
</file>